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nier\Documents\a faire\"/>
    </mc:Choice>
  </mc:AlternateContent>
  <bookViews>
    <workbookView xWindow="0" yWindow="0" windowWidth="21600" windowHeight="9735"/>
  </bookViews>
  <sheets>
    <sheet name="Feuil1" sheetId="1" r:id="rId1"/>
  </sheets>
  <calcPr calcId="152511"/>
  <customWorkbookViews>
    <customWorkbookView name="Devaux Jean-Pierre - Affichage personnalisé" guid="{0046884E-BDC9-43A9-862A-DCBD9D3C8CBE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D18" i="1" l="1"/>
  <c r="H18" i="1" l="1"/>
  <c r="G18" i="1"/>
  <c r="F18" i="1"/>
  <c r="E18" i="1"/>
  <c r="C9" i="1"/>
  <c r="E9" i="1" l="1"/>
  <c r="Q9" i="1" s="1"/>
  <c r="D9" i="1"/>
  <c r="P9" i="1" s="1"/>
  <c r="M9" i="1"/>
  <c r="F9" i="1"/>
  <c r="R9" i="1" s="1"/>
  <c r="J9" i="1"/>
  <c r="N9" i="1"/>
  <c r="K9" i="1"/>
  <c r="G9" i="1"/>
  <c r="S9" i="1" s="1"/>
  <c r="L9" i="1"/>
  <c r="H9" i="1"/>
  <c r="T9" i="1" s="1"/>
  <c r="M12" i="1" l="1"/>
  <c r="J12" i="1"/>
  <c r="L12" i="1"/>
  <c r="N12" i="1"/>
  <c r="K12" i="1"/>
</calcChain>
</file>

<file path=xl/sharedStrings.xml><?xml version="1.0" encoding="utf-8"?>
<sst xmlns="http://schemas.openxmlformats.org/spreadsheetml/2006/main" count="15" uniqueCount="15">
  <si>
    <t>Traitements bruts proratisés</t>
  </si>
  <si>
    <t>Montant de la cotisation pension civile AVEC surcotisation</t>
  </si>
  <si>
    <t>Montant de la cotisation pension civile SANS surcotisation</t>
  </si>
  <si>
    <t xml:space="preserve">Temps partiel à : </t>
  </si>
  <si>
    <t>Taux de rémunération en %</t>
  </si>
  <si>
    <t>IM</t>
  </si>
  <si>
    <t>TB à temps plein</t>
  </si>
  <si>
    <t>Différence :</t>
  </si>
  <si>
    <t>Valeur mensuelle IM</t>
  </si>
  <si>
    <t>% de la retenue surcotisée pension civile année 2016</t>
  </si>
  <si>
    <t>% de la retenue pension civile année 2016</t>
  </si>
  <si>
    <t>% de la contribution employeur année 2016</t>
  </si>
  <si>
    <t>Feuille de calculs de la surcotisation selon le temps partiel choisi</t>
  </si>
  <si>
    <r>
      <rPr>
        <b/>
        <sz val="11"/>
        <color theme="1"/>
        <rFont val="Calibri"/>
        <family val="2"/>
        <scheme val="minor"/>
      </rPr>
      <t>IM</t>
    </r>
    <r>
      <rPr>
        <sz val="11"/>
        <color theme="1"/>
        <rFont val="Calibri"/>
        <family val="2"/>
        <scheme val="minor"/>
      </rPr>
      <t xml:space="preserve"> : Indice Majoré 
(voir feuille de salaire)</t>
    </r>
  </si>
  <si>
    <t>Inscrire votre IM 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</si>
</sst>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9" fontId="0" fillId="0" borderId="2" xfId="0" applyNumberFormat="1" applyBorder="1"/>
    <xf numFmtId="9" fontId="0" fillId="0" borderId="0" xfId="0" applyNumberFormat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2" fontId="0" fillId="0" borderId="0" xfId="0" applyNumberFormat="1"/>
    <xf numFmtId="2" fontId="0" fillId="0" borderId="2" xfId="0" applyNumberFormat="1" applyBorder="1"/>
    <xf numFmtId="0" fontId="0" fillId="0" borderId="0" xfId="0" applyFill="1" applyBorder="1"/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5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726861</xdr:colOff>
      <xdr:row>15</xdr:row>
      <xdr:rowOff>0</xdr:rowOff>
    </xdr:from>
    <xdr:to>
      <xdr:col>10</xdr:col>
      <xdr:colOff>243841</xdr:colOff>
      <xdr:row>23</xdr:row>
      <xdr:rowOff>105683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1941" y="3200400"/>
          <a:ext cx="911440" cy="1576343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15</xdr:row>
      <xdr:rowOff>15240</xdr:rowOff>
    </xdr:from>
    <xdr:to>
      <xdr:col>2</xdr:col>
      <xdr:colOff>65620</xdr:colOff>
      <xdr:row>23</xdr:row>
      <xdr:rowOff>120923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3215640"/>
          <a:ext cx="911440" cy="1576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showRowColHeaders="0" tabSelected="1" workbookViewId="0">
      <selection activeCell="F21" sqref="F21"/>
    </sheetView>
  </sheetViews>
  <sheetFormatPr baseColWidth="10" defaultColWidth="9.140625" defaultRowHeight="15" x14ac:dyDescent="0.25"/>
  <cols>
    <col min="1" max="1" width="26.5703125" customWidth="1"/>
    <col min="3" max="3" width="11.42578125" customWidth="1"/>
    <col min="9" max="9" width="11.28515625" customWidth="1"/>
    <col min="14" max="14" width="8.42578125" customWidth="1"/>
  </cols>
  <sheetData>
    <row r="1" spans="1:20" ht="15.75" thickBot="1" x14ac:dyDescent="0.3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5.75" thickBot="1" x14ac:dyDescent="0.3"/>
    <row r="3" spans="1:20" ht="15.75" thickBot="1" x14ac:dyDescent="0.3">
      <c r="D3" s="37" t="s">
        <v>0</v>
      </c>
      <c r="E3" s="38"/>
      <c r="F3" s="38"/>
      <c r="G3" s="38"/>
      <c r="H3" s="39"/>
      <c r="I3" s="1"/>
      <c r="J3" s="40" t="s">
        <v>1</v>
      </c>
      <c r="K3" s="41"/>
      <c r="L3" s="41"/>
      <c r="M3" s="41"/>
      <c r="N3" s="42"/>
      <c r="P3" s="40" t="s">
        <v>2</v>
      </c>
      <c r="Q3" s="41"/>
      <c r="R3" s="41"/>
      <c r="S3" s="41"/>
      <c r="T3" s="42"/>
    </row>
    <row r="4" spans="1:20" ht="15.75" thickBot="1" x14ac:dyDescent="0.3">
      <c r="A4" s="2" t="s">
        <v>3</v>
      </c>
      <c r="D4" s="23">
        <v>0.9</v>
      </c>
      <c r="E4" s="23">
        <v>0.8</v>
      </c>
      <c r="F4" s="23">
        <v>0.7</v>
      </c>
      <c r="G4" s="23">
        <v>0.6</v>
      </c>
      <c r="H4" s="23">
        <v>0.5</v>
      </c>
      <c r="I4" s="4"/>
      <c r="J4" s="23">
        <v>0.9</v>
      </c>
      <c r="K4" s="23">
        <v>0.8</v>
      </c>
      <c r="L4" s="23">
        <v>0.7</v>
      </c>
      <c r="M4" s="23">
        <v>0.6</v>
      </c>
      <c r="N4" s="23">
        <v>0.5</v>
      </c>
      <c r="P4" s="23">
        <v>0.9</v>
      </c>
      <c r="Q4" s="23">
        <v>0.8</v>
      </c>
      <c r="R4" s="23">
        <v>0.7</v>
      </c>
      <c r="S4" s="23">
        <v>0.6</v>
      </c>
      <c r="T4" s="23">
        <v>0.5</v>
      </c>
    </row>
    <row r="5" spans="1:20" ht="15.75" thickBot="1" x14ac:dyDescent="0.3">
      <c r="A5" s="5" t="s">
        <v>4</v>
      </c>
      <c r="B5" s="24"/>
      <c r="C5" s="25"/>
      <c r="D5" s="20">
        <f>ROUND((90*4/7)+40,1)</f>
        <v>91.4</v>
      </c>
      <c r="E5" s="20">
        <f>ROUND((80*4/7)+40,1)</f>
        <v>85.7</v>
      </c>
      <c r="F5" s="20">
        <v>70</v>
      </c>
      <c r="G5" s="20">
        <v>60</v>
      </c>
      <c r="H5" s="20">
        <v>50</v>
      </c>
      <c r="I5" s="7"/>
    </row>
    <row r="6" spans="1:20" x14ac:dyDescent="0.25">
      <c r="A6" s="6"/>
      <c r="C6" s="6"/>
      <c r="D6" s="15">
        <v>91.4</v>
      </c>
      <c r="E6" s="15">
        <v>85.7</v>
      </c>
      <c r="F6" s="7"/>
      <c r="G6" s="7"/>
      <c r="H6" s="7"/>
      <c r="I6" s="7"/>
    </row>
    <row r="7" spans="1:20" ht="30" x14ac:dyDescent="0.25">
      <c r="A7" s="8"/>
      <c r="B7" s="14" t="s">
        <v>5</v>
      </c>
      <c r="C7" s="16" t="s">
        <v>6</v>
      </c>
      <c r="D7" s="7"/>
      <c r="E7" s="7"/>
      <c r="F7" s="7"/>
      <c r="G7" s="7"/>
      <c r="H7" s="7"/>
      <c r="I7" s="7"/>
    </row>
    <row r="8" spans="1:20" ht="15.75" thickBot="1" x14ac:dyDescent="0.3"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9"/>
      <c r="Q8" s="9"/>
      <c r="R8" s="9"/>
      <c r="S8" s="9"/>
      <c r="T8" s="9"/>
    </row>
    <row r="9" spans="1:20" ht="19.5" thickBot="1" x14ac:dyDescent="0.3">
      <c r="A9" s="26" t="s">
        <v>14</v>
      </c>
      <c r="B9" s="28"/>
      <c r="C9" s="27">
        <f>B9*B14</f>
        <v>0</v>
      </c>
      <c r="D9" s="21">
        <f>C9*D6/100</f>
        <v>0</v>
      </c>
      <c r="E9" s="21">
        <f>C9*E6/100</f>
        <v>0</v>
      </c>
      <c r="F9" s="21">
        <f>C9*F5/100</f>
        <v>0</v>
      </c>
      <c r="G9" s="21">
        <f>C9*G5/100</f>
        <v>0</v>
      </c>
      <c r="H9" s="21">
        <f>C9*H5/100</f>
        <v>0</v>
      </c>
      <c r="I9" s="9"/>
      <c r="J9" s="29">
        <f>C9*D18/100</f>
        <v>0</v>
      </c>
      <c r="K9" s="29">
        <f>C9*E18/100</f>
        <v>0</v>
      </c>
      <c r="L9" s="29">
        <f>C9*F18/100</f>
        <v>0</v>
      </c>
      <c r="M9" s="29">
        <f>C9*G18/100</f>
        <v>0</v>
      </c>
      <c r="N9" s="29">
        <f>C9*H18/100</f>
        <v>0</v>
      </c>
      <c r="P9" s="30">
        <f>D9*F21/100</f>
        <v>0</v>
      </c>
      <c r="Q9" s="30">
        <f>E9*F21/100</f>
        <v>0</v>
      </c>
      <c r="R9" s="30">
        <f>F9*F21/100</f>
        <v>0</v>
      </c>
      <c r="S9" s="30">
        <f>G9*F21/100</f>
        <v>0</v>
      </c>
      <c r="T9" s="30">
        <f>H9*F21/100</f>
        <v>0</v>
      </c>
    </row>
    <row r="10" spans="1:20" ht="30" x14ac:dyDescent="0.25">
      <c r="A10" s="17" t="s">
        <v>13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9"/>
      <c r="Q10" s="9"/>
      <c r="R10" s="9"/>
      <c r="S10" s="9"/>
      <c r="T10" s="9"/>
    </row>
    <row r="11" spans="1:20" ht="15.75" thickBot="1" x14ac:dyDescent="0.3">
      <c r="A11" s="6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P11" s="9"/>
      <c r="Q11" s="9"/>
      <c r="R11" s="9"/>
      <c r="S11" s="9"/>
      <c r="T11" s="9"/>
    </row>
    <row r="12" spans="1:20" ht="15.75" thickBot="1" x14ac:dyDescent="0.3">
      <c r="A12" s="6"/>
      <c r="B12" s="11"/>
      <c r="C12" s="9"/>
      <c r="D12" s="9"/>
      <c r="E12" s="9"/>
      <c r="F12" s="9"/>
      <c r="G12" s="9"/>
      <c r="H12" s="9"/>
      <c r="I12" s="22" t="s">
        <v>7</v>
      </c>
      <c r="J12" s="31">
        <f>J9-P9</f>
        <v>0</v>
      </c>
      <c r="K12" s="32">
        <f>K9-Q9</f>
        <v>0</v>
      </c>
      <c r="L12" s="32">
        <f>L9-R9</f>
        <v>0</v>
      </c>
      <c r="M12" s="32">
        <f>M9-S9</f>
        <v>0</v>
      </c>
      <c r="N12" s="32">
        <f>N9-T9</f>
        <v>0</v>
      </c>
      <c r="P12" s="9"/>
      <c r="Q12" s="9"/>
      <c r="R12" s="9"/>
      <c r="S12" s="9"/>
      <c r="T12" s="9"/>
    </row>
    <row r="13" spans="1:20" ht="15.75" thickBot="1" x14ac:dyDescent="0.3"/>
    <row r="14" spans="1:20" ht="15.75" thickBot="1" x14ac:dyDescent="0.3">
      <c r="A14" s="18" t="s">
        <v>8</v>
      </c>
      <c r="B14" s="19">
        <v>4.6860249999999999</v>
      </c>
    </row>
    <row r="16" spans="1:20" x14ac:dyDescent="0.25">
      <c r="D16" s="43" t="s">
        <v>9</v>
      </c>
      <c r="E16" s="43"/>
      <c r="F16" s="43"/>
      <c r="G16" s="43"/>
      <c r="H16" s="43"/>
    </row>
    <row r="17" spans="4:8" x14ac:dyDescent="0.25">
      <c r="D17" s="3">
        <v>0.9</v>
      </c>
      <c r="E17" s="3">
        <v>0.8</v>
      </c>
      <c r="F17" s="3">
        <v>0.7</v>
      </c>
      <c r="G17" s="3">
        <v>0.6</v>
      </c>
      <c r="H17" s="3">
        <v>0.5</v>
      </c>
    </row>
    <row r="18" spans="4:8" x14ac:dyDescent="0.25">
      <c r="D18" s="10">
        <f>(F21*D17)+(80/100*((F21+F24)*10/100))</f>
        <v>12.5322</v>
      </c>
      <c r="E18" s="10">
        <f>(F21*E17)+(80/100*((F21+F24)*20/100))</f>
        <v>14.7744</v>
      </c>
      <c r="F18" s="10">
        <f>(F21*F17)+(80/100*((F21+F24)*30/100))</f>
        <v>17.0166</v>
      </c>
      <c r="G18" s="10">
        <f>(F21*G17)+(80/100*((F21+F24)*40/100))</f>
        <v>19.258800000000001</v>
      </c>
      <c r="H18" s="10">
        <f>(F21*H17)+(80/100*((F21+F24)*50/100))</f>
        <v>21.501000000000001</v>
      </c>
    </row>
    <row r="20" spans="4:8" x14ac:dyDescent="0.25">
      <c r="D20" s="33" t="s">
        <v>10</v>
      </c>
      <c r="E20" s="33"/>
      <c r="F20" s="33"/>
      <c r="G20" s="33"/>
      <c r="H20" s="33"/>
    </row>
    <row r="21" spans="4:8" ht="15.75" thickBot="1" x14ac:dyDescent="0.3">
      <c r="F21" s="12">
        <v>10.29</v>
      </c>
    </row>
    <row r="23" spans="4:8" x14ac:dyDescent="0.25">
      <c r="D23" s="33" t="s">
        <v>11</v>
      </c>
      <c r="E23" s="33"/>
      <c r="F23" s="33"/>
      <c r="G23" s="33"/>
      <c r="H23" s="33"/>
    </row>
    <row r="24" spans="4:8" ht="15.75" thickBot="1" x14ac:dyDescent="0.3">
      <c r="F24" s="13">
        <v>30.6</v>
      </c>
    </row>
  </sheetData>
  <sheetProtection algorithmName="SHA-512" hashValue="CvVyZwUMtOab7hMeFtFOjIkFpe9nk8x8HfEQwKkwtn8rQRx5slOWpmg2KbaYy3RMNguOnR2MmDGQeO8lXoiPMw==" saltValue="dLBrBIoR6O7kH4Y8ml+pBQ==" spinCount="100000" sheet="1" objects="1" scenarios="1"/>
  <protectedRanges>
    <protectedRange algorithmName="SHA-512" hashValue="etnTdRTI36y7Pgl4uAbbXverhmQr91Gpqmb2S1PNzn0vBmOCedAeNkHA7Cg0k+bkTqRMNqYAXok10j2OOLMikw==" saltValue="Rvs3TuOZ0D65QXoP1kjHgA==" spinCount="100000" sqref="B14" name="Plage5"/>
    <protectedRange algorithmName="SHA-512" hashValue="Xoq5PjsFhEk2RFutD4jjL/SmDmTgGZ9Kvajux0LfxMnGMT+M+12Z6ad2EnTCdHm/0i+MUfnfTUsgYnsZhV9LcA==" saltValue="JgREbQH1BI564CIVZNe+HA==" spinCount="100000" sqref="F24" name="Plage4"/>
    <protectedRange algorithmName="SHA-512" hashValue="UCvwJDnpeY5FWypitPkgMvRziZd51ftRYOFMwdPJNHz5ZeuujGL/FEzUxl+o0Aq0cH7gUua/4vQjwMahXlqykg==" saltValue="mUbTX1VeLHDCSk8cTsy8gQ==" spinCount="100000" sqref="F21" name="Plage3"/>
    <protectedRange algorithmName="SHA-512" hashValue="jE1ChwUwmn/aXYrH+GSOrj5zC3TZokduOaYbh8g0ObLpCdCjE90tJCVxWzf5LLQF5gRuIGNh2OVkqPdKWvYUFA==" saltValue="P51qViK/QhWoTAWYuK6Lmg==" spinCount="100000" sqref="D18:H18" name="Plage2"/>
    <protectedRange algorithmName="SHA-512" hashValue="ToGSvMiabU0p6iITQiZfKMZqGoHQmKgglPxn9PxNiT32vKa3kNztbKK4zT936II7SZcDD3DfsXzOhEMM2IaGng==" saltValue="PwYMDq8ntM1LEhOKnQynoQ==" spinCount="100000" sqref="D5:H5" name="Plage1"/>
  </protectedRanges>
  <customSheetViews>
    <customSheetView guid="{0046884E-BDC9-43A9-862A-DCBD9D3C8CBE}">
      <selection activeCell="A19" sqref="A19"/>
      <pageMargins left="0.7" right="0.7" top="0.75" bottom="0.75" header="0.3" footer="0.3"/>
    </customSheetView>
  </customSheetViews>
  <mergeCells count="7">
    <mergeCell ref="D20:H20"/>
    <mergeCell ref="D23:H23"/>
    <mergeCell ref="A1:T1"/>
    <mergeCell ref="D3:H3"/>
    <mergeCell ref="J3:N3"/>
    <mergeCell ref="P3:T3"/>
    <mergeCell ref="D16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Devaux Jean-Pierre</dc:creator>
  <cp:lastModifiedBy>Thierry Vannier</cp:lastModifiedBy>
  <dcterms:created xsi:type="dcterms:W3CDTF">2016-02-16T09:49:20Z</dcterms:created>
  <dcterms:modified xsi:type="dcterms:W3CDTF">2017-03-06T09:20:30Z</dcterms:modified>
</cp:coreProperties>
</file>